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18 septiembre\"/>
    </mc:Choice>
  </mc:AlternateContent>
  <xr:revisionPtr revIDLastSave="0" documentId="8_{EA133A06-F5E5-45FC-82B0-926F1AF9FFE2}" xr6:coauthVersionLast="37" xr6:coauthVersionMax="37" xr10:uidLastSave="{00000000-0000-0000-0000-000000000000}"/>
  <bookViews>
    <workbookView xWindow="0" yWindow="0" windowWidth="24000" windowHeight="9735" xr2:uid="{00000000-000D-0000-FFFF-FFFF00000000}"/>
  </bookViews>
  <sheets>
    <sheet name="flujo real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real'!$A$1:$E$18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H17" i="1" l="1"/>
  <c r="H12" i="1"/>
  <c r="H14" i="1" l="1"/>
  <c r="H13" i="1"/>
  <c r="H11" i="1"/>
  <c r="H9" i="1" l="1"/>
  <c r="H8" i="1"/>
  <c r="D9" i="1" l="1"/>
  <c r="C9" i="1" l="1"/>
  <c r="B6" i="1"/>
  <c r="B17" i="1" l="1"/>
  <c r="B16" i="1"/>
  <c r="B15" i="1"/>
  <c r="B14" i="1"/>
  <c r="B13" i="1"/>
  <c r="N10" i="1"/>
  <c r="K10" i="1"/>
  <c r="I10" i="1"/>
  <c r="H10" i="1"/>
  <c r="G10" i="1"/>
  <c r="F10" i="1"/>
  <c r="C10" i="1"/>
  <c r="B11" i="1"/>
  <c r="M10" i="1"/>
  <c r="L10" i="1"/>
  <c r="J10" i="1"/>
  <c r="E10" i="1"/>
  <c r="D10" i="1"/>
  <c r="B9" i="1"/>
  <c r="B8" i="1"/>
  <c r="B7" i="1"/>
  <c r="B5" i="1" s="1"/>
  <c r="N5" i="1"/>
  <c r="N4" i="1" s="1"/>
  <c r="M5" i="1"/>
  <c r="M4" i="1" s="1"/>
  <c r="L5" i="1"/>
  <c r="L4" i="1" s="1"/>
  <c r="K5" i="1"/>
  <c r="K4" i="1" s="1"/>
  <c r="J5" i="1"/>
  <c r="J4" i="1" s="1"/>
  <c r="I5" i="1"/>
  <c r="I4" i="1" s="1"/>
  <c r="H5" i="1"/>
  <c r="H4" i="1" s="1"/>
  <c r="G5" i="1"/>
  <c r="G4" i="1" s="1"/>
  <c r="G18" i="1" s="1"/>
  <c r="F5" i="1"/>
  <c r="F4" i="1" s="1"/>
  <c r="E5" i="1"/>
  <c r="E4" i="1" s="1"/>
  <c r="D5" i="1"/>
  <c r="D4" i="1" s="1"/>
  <c r="C5" i="1"/>
  <c r="C4" i="1" s="1"/>
  <c r="L18" i="1" l="1"/>
  <c r="K18" i="1"/>
  <c r="B4" i="1"/>
  <c r="D19" i="1"/>
  <c r="L19" i="1"/>
  <c r="I18" i="1"/>
  <c r="J18" i="1"/>
  <c r="C18" i="1"/>
  <c r="D18" i="1"/>
  <c r="G19" i="1"/>
  <c r="M19" i="1"/>
  <c r="M18" i="1"/>
  <c r="N19" i="1"/>
  <c r="N18" i="1"/>
  <c r="E19" i="1"/>
  <c r="E18" i="1"/>
  <c r="F19" i="1"/>
  <c r="F18" i="1"/>
  <c r="H19" i="1"/>
  <c r="H18" i="1"/>
  <c r="I19" i="1"/>
  <c r="J19" i="1"/>
  <c r="B12" i="1"/>
  <c r="B10" i="1" s="1"/>
  <c r="C19" i="1"/>
  <c r="K19" i="1"/>
  <c r="B19" i="1" l="1"/>
  <c r="B18" i="1"/>
</calcChain>
</file>

<file path=xl/sharedStrings.xml><?xml version="1.0" encoding="utf-8"?>
<sst xmlns="http://schemas.openxmlformats.org/spreadsheetml/2006/main" count="31" uniqueCount="31">
  <si>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</si>
  <si>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</si>
  <si>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</si>
  <si>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</si>
  <si>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</si>
  <si>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</si>
  <si>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</si>
  <si>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</si>
  <si>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</si>
  <si>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</si>
  <si>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</si>
  <si>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</si>
  <si>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</si>
  <si>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DISPONIBILIDAD INICIAL</t>
  </si>
  <si>
    <t>INGRESOS</t>
  </si>
  <si>
    <t>Banco de México</t>
  </si>
  <si>
    <t xml:space="preserve">   Curso Legal</t>
  </si>
  <si>
    <t xml:space="preserve">   Servicios de Amonedación</t>
  </si>
  <si>
    <t>Clientes</t>
  </si>
  <si>
    <t>Ingresos diversos</t>
  </si>
  <si>
    <t>EGRESOS</t>
  </si>
  <si>
    <t>Servicios Personales</t>
  </si>
  <si>
    <t>Gastos de Operación</t>
  </si>
  <si>
    <t>Bienes Muebles e Inmuebles</t>
  </si>
  <si>
    <t>Obras Públicas</t>
  </si>
  <si>
    <t>Total ingresos(-)egresos.</t>
  </si>
  <si>
    <t>Otras Erogaciones</t>
  </si>
  <si>
    <t xml:space="preserve">DISPONIBILIDAD FINAL </t>
  </si>
  <si>
    <t>BALANCE DE OPERACIONES</t>
  </si>
  <si>
    <t>FLUJO DE EFECTIVO REAL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</si>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</sst>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</numFmts>
  <fonts count="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4" fontId="2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/>
    </xf>
    <xf numFmtId="0" fontId="1" fillId="0" borderId="0" xfId="0" applyFont="1" applyFill="1"/>
    <xf numFmtId="164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/>
    <xf numFmtId="166" fontId="2" fillId="0" borderId="0" xfId="1" applyNumberFormat="1" applyFont="1" applyBorder="1" applyAlignment="1" applyProtection="1">
      <alignment horizontal="right" vertical="top" wrapText="1"/>
    </xf>
    <xf numFmtId="43" fontId="1" fillId="0" borderId="0" xfId="1" applyFont="1" applyFill="1"/>
    <xf numFmtId="43" fontId="1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7"/>
  <sheetViews>
    <sheetView showGridLines="0" tabSelected="1" zoomScaleNormal="100" workbookViewId="0">
      <pane xSplit="1" ySplit="2" topLeftCell="B3" activePane="bottomRight" state="frozen"/>
      <selection pane="topRight" activeCell="C1" sqref="C1"/>
      <selection pane="bottomLeft" activeCell="A8" sqref="A8"/>
      <selection pane="bottomRight" activeCell="B2" sqref="B2"/>
    </sheetView>
  </sheetViews>
  <sheetFormatPr baseColWidth="10" defaultRowHeight="14.25" x14ac:dyDescent="0.2"/>
  <cols>
    <col min="1" max="1" width="34.140625" style="1" customWidth="1"/>
    <col min="2" max="2" width="15.85546875" style="1" bestFit="1" customWidth="1"/>
    <col min="3" max="3" width="15.5703125" style="1" bestFit="1" customWidth="1"/>
    <col min="4" max="4" width="17.140625" style="1" bestFit="1" customWidth="1"/>
    <col min="5" max="5" width="16" style="1" customWidth="1"/>
    <col min="6" max="6" width="17.28515625" style="1" bestFit="1" customWidth="1"/>
    <col min="7" max="7" width="15.28515625" style="1" bestFit="1" customWidth="1"/>
    <col min="8" max="14" width="17.140625" style="1" bestFit="1" customWidth="1"/>
    <col min="15" max="16384" width="11.42578125" style="1"/>
  </cols>
  <sheetData>
    <row r="1" spans="1:14" ht="15" x14ac:dyDescent="0.25">
      <c r="A1" s="2" t="s">
        <v>29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</row>
    <row r="2" spans="1:14" ht="15" x14ac:dyDescent="0.25">
      <c r="A2" s="5" t="s">
        <v>30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ht="15" x14ac:dyDescent="0.25">
      <c r="A3" s="7" t="s">
        <v>13</v>
      </c>
      <c r="B3" s="8">
        <v>617799322</v>
      </c>
      <c r="C3" s="8">
        <v>617799322</v>
      </c>
      <c r="D3" s="8">
        <v>321787300</v>
      </c>
      <c r="E3" s="8">
        <v>206386093</v>
      </c>
      <c r="F3" s="8">
        <v>338502393</v>
      </c>
      <c r="G3" s="8">
        <v>193933789</v>
      </c>
      <c r="H3" s="8">
        <v>546823295</v>
      </c>
      <c r="I3" s="8">
        <v>412825117</v>
      </c>
      <c r="J3" s="8">
        <v>416332163</v>
      </c>
      <c r="K3" s="8">
        <v>170823583</v>
      </c>
      <c r="L3" s="8"/>
      <c r="M3" s="8"/>
      <c r="N3" s="8"/>
    </row>
    <row r="4" spans="1:14" ht="15" x14ac:dyDescent="0.25">
      <c r="A4" s="9" t="s">
        <v>14</v>
      </c>
      <c r="B4" s="8">
        <f>B5+B8+B9</f>
        <v>2976051840</v>
      </c>
      <c r="C4" s="8">
        <f>C5+C8+C9</f>
        <v>89885563</v>
      </c>
      <c r="D4" s="8">
        <f t="shared" ref="D4:N4" si="0">D5+D8+D9</f>
        <v>264524361</v>
      </c>
      <c r="E4" s="8">
        <f t="shared" si="0"/>
        <v>488920984</v>
      </c>
      <c r="F4" s="8">
        <f t="shared" si="0"/>
        <v>363987646</v>
      </c>
      <c r="G4" s="8">
        <f t="shared" si="0"/>
        <v>608062863</v>
      </c>
      <c r="H4" s="8">
        <f t="shared" si="0"/>
        <v>373618226</v>
      </c>
      <c r="I4" s="8">
        <f t="shared" si="0"/>
        <v>302550990</v>
      </c>
      <c r="J4" s="8">
        <f t="shared" si="0"/>
        <v>98282262</v>
      </c>
      <c r="K4" s="8">
        <f t="shared" si="0"/>
        <v>386218945</v>
      </c>
      <c r="L4" s="8">
        <f t="shared" si="0"/>
        <v>0</v>
      </c>
      <c r="M4" s="8">
        <f t="shared" si="0"/>
        <v>0</v>
      </c>
      <c r="N4" s="8">
        <f t="shared" si="0"/>
        <v>0</v>
      </c>
    </row>
    <row r="5" spans="1:14" x14ac:dyDescent="0.2">
      <c r="A5" s="10" t="s">
        <v>15</v>
      </c>
      <c r="B5" s="11">
        <f>B6+B7</f>
        <v>2135724244</v>
      </c>
      <c r="C5" s="11">
        <f t="shared" ref="C5:N5" si="1">C6+C7</f>
        <v>10810524</v>
      </c>
      <c r="D5" s="11">
        <f t="shared" si="1"/>
        <v>187367507</v>
      </c>
      <c r="E5" s="11">
        <f t="shared" si="1"/>
        <v>425574815</v>
      </c>
      <c r="F5" s="11">
        <f t="shared" si="1"/>
        <v>240995849</v>
      </c>
      <c r="G5" s="11">
        <f t="shared" si="1"/>
        <v>483802173</v>
      </c>
      <c r="H5" s="11">
        <f t="shared" si="1"/>
        <v>136419410</v>
      </c>
      <c r="I5" s="11">
        <f t="shared" si="1"/>
        <v>247644959</v>
      </c>
      <c r="J5" s="11">
        <f t="shared" si="1"/>
        <v>52557040</v>
      </c>
      <c r="K5" s="11">
        <f t="shared" si="1"/>
        <v>350551967</v>
      </c>
      <c r="L5" s="11">
        <f t="shared" si="1"/>
        <v>0</v>
      </c>
      <c r="M5" s="11">
        <f t="shared" si="1"/>
        <v>0</v>
      </c>
      <c r="N5" s="11">
        <f t="shared" si="1"/>
        <v>0</v>
      </c>
    </row>
    <row r="6" spans="1:14" x14ac:dyDescent="0.2">
      <c r="A6" s="10" t="s">
        <v>16</v>
      </c>
      <c r="B6" s="11">
        <f>SUM(C6:N6)</f>
        <v>2099721688</v>
      </c>
      <c r="C6" s="11">
        <v>10810524</v>
      </c>
      <c r="D6" s="11">
        <v>178657806</v>
      </c>
      <c r="E6" s="11">
        <v>422677384</v>
      </c>
      <c r="F6" s="11">
        <v>238186764</v>
      </c>
      <c r="G6" s="11">
        <v>479226271</v>
      </c>
      <c r="H6" s="11">
        <v>130857492</v>
      </c>
      <c r="I6" s="11">
        <f>244522503+63326+1</f>
        <v>244585830</v>
      </c>
      <c r="J6" s="11">
        <v>49937405</v>
      </c>
      <c r="K6" s="11">
        <v>344782212</v>
      </c>
      <c r="L6" s="11"/>
      <c r="M6" s="11"/>
      <c r="N6" s="11"/>
    </row>
    <row r="7" spans="1:14" x14ac:dyDescent="0.2">
      <c r="A7" s="10" t="s">
        <v>17</v>
      </c>
      <c r="B7" s="11">
        <f>SUM(C7:N7)</f>
        <v>36002556</v>
      </c>
      <c r="C7" s="11">
        <v>0</v>
      </c>
      <c r="D7" s="11">
        <v>8709701</v>
      </c>
      <c r="E7" s="11">
        <v>2897431</v>
      </c>
      <c r="F7" s="11">
        <v>2809085</v>
      </c>
      <c r="G7" s="11">
        <v>4575902</v>
      </c>
      <c r="H7" s="11">
        <v>5561918</v>
      </c>
      <c r="I7" s="11">
        <v>3059129</v>
      </c>
      <c r="J7" s="11">
        <v>2619635</v>
      </c>
      <c r="K7" s="11">
        <v>5769755</v>
      </c>
      <c r="L7" s="11"/>
      <c r="M7" s="11"/>
      <c r="N7" s="11"/>
    </row>
    <row r="8" spans="1:14" x14ac:dyDescent="0.2">
      <c r="A8" s="12" t="s">
        <v>18</v>
      </c>
      <c r="B8" s="11">
        <f t="shared" ref="B8:B9" si="2">SUM(C8:N8)</f>
        <v>274041540</v>
      </c>
      <c r="C8" s="11">
        <v>3834724</v>
      </c>
      <c r="D8" s="11">
        <v>3070796</v>
      </c>
      <c r="E8" s="11">
        <v>2618938</v>
      </c>
      <c r="F8" s="11">
        <v>16472070</v>
      </c>
      <c r="G8" s="11">
        <v>36325170</v>
      </c>
      <c r="H8" s="11">
        <f>182646436-920634</f>
        <v>181725802</v>
      </c>
      <c r="I8" s="11">
        <v>3959064</v>
      </c>
      <c r="J8" s="11">
        <v>11301177</v>
      </c>
      <c r="K8" s="11">
        <v>14733799</v>
      </c>
      <c r="L8" s="11"/>
      <c r="M8" s="11"/>
      <c r="N8" s="11"/>
    </row>
    <row r="9" spans="1:14" x14ac:dyDescent="0.2">
      <c r="A9" s="12" t="s">
        <v>19</v>
      </c>
      <c r="B9" s="11">
        <f t="shared" si="2"/>
        <v>566286056</v>
      </c>
      <c r="C9" s="11">
        <f>62058465+13181850</f>
        <v>75240315</v>
      </c>
      <c r="D9" s="11">
        <f>61963769+5698+12116591</f>
        <v>74086058</v>
      </c>
      <c r="E9" s="11">
        <v>60727231</v>
      </c>
      <c r="F9" s="11">
        <v>106519727</v>
      </c>
      <c r="G9" s="11">
        <v>87935520</v>
      </c>
      <c r="H9" s="11">
        <f>66595210-11122196</f>
        <v>55473014</v>
      </c>
      <c r="I9" s="11">
        <v>50946967</v>
      </c>
      <c r="J9" s="11">
        <v>34424045</v>
      </c>
      <c r="K9" s="11">
        <v>20933179</v>
      </c>
      <c r="L9" s="11"/>
      <c r="M9" s="11"/>
      <c r="N9" s="11"/>
    </row>
    <row r="10" spans="1:14" ht="15" x14ac:dyDescent="0.25">
      <c r="A10" s="9" t="s">
        <v>20</v>
      </c>
      <c r="B10" s="8">
        <f>SUM(B11:B17)</f>
        <v>3294873964</v>
      </c>
      <c r="C10" s="8">
        <f t="shared" ref="C10:N10" si="3">SUM(C11:C17)</f>
        <v>385897585</v>
      </c>
      <c r="D10" s="8">
        <f t="shared" si="3"/>
        <v>379925568</v>
      </c>
      <c r="E10" s="8">
        <f t="shared" si="3"/>
        <v>356804684</v>
      </c>
      <c r="F10" s="8">
        <f t="shared" si="3"/>
        <v>508556250</v>
      </c>
      <c r="G10" s="8">
        <f t="shared" si="3"/>
        <v>255173357</v>
      </c>
      <c r="H10" s="8">
        <f t="shared" si="3"/>
        <v>513250450</v>
      </c>
      <c r="I10" s="8">
        <f t="shared" si="3"/>
        <v>308043944</v>
      </c>
      <c r="J10" s="8">
        <f t="shared" si="3"/>
        <v>343790842</v>
      </c>
      <c r="K10" s="8">
        <f t="shared" si="3"/>
        <v>243431284</v>
      </c>
      <c r="L10" s="8">
        <f t="shared" si="3"/>
        <v>0</v>
      </c>
      <c r="M10" s="8">
        <f t="shared" si="3"/>
        <v>0</v>
      </c>
      <c r="N10" s="8">
        <f t="shared" si="3"/>
        <v>0</v>
      </c>
    </row>
    <row r="11" spans="1:14" x14ac:dyDescent="0.2">
      <c r="A11" s="13" t="s">
        <v>21</v>
      </c>
      <c r="B11" s="11">
        <f t="shared" ref="B11:B17" si="4">SUM(C11:N11)</f>
        <v>363121631</v>
      </c>
      <c r="C11" s="11">
        <v>48119755</v>
      </c>
      <c r="D11" s="11">
        <v>33890758</v>
      </c>
      <c r="E11" s="11">
        <v>38922044</v>
      </c>
      <c r="F11" s="11">
        <v>35383436</v>
      </c>
      <c r="G11" s="11">
        <v>37968112</v>
      </c>
      <c r="H11" s="11">
        <f>54831600-115300</f>
        <v>54716300</v>
      </c>
      <c r="I11" s="11">
        <v>44028017</v>
      </c>
      <c r="J11" s="11">
        <v>33508188</v>
      </c>
      <c r="K11" s="11">
        <v>36585021</v>
      </c>
      <c r="L11" s="11"/>
      <c r="M11" s="11"/>
      <c r="N11" s="11"/>
    </row>
    <row r="12" spans="1:14" x14ac:dyDescent="0.2">
      <c r="A12" s="13" t="s">
        <v>22</v>
      </c>
      <c r="B12" s="11">
        <f t="shared" si="4"/>
        <v>2735334989</v>
      </c>
      <c r="C12" s="11">
        <v>295264243</v>
      </c>
      <c r="D12" s="11">
        <v>344495090</v>
      </c>
      <c r="E12" s="11">
        <v>276991333</v>
      </c>
      <c r="F12" s="11">
        <v>462487165</v>
      </c>
      <c r="G12" s="11">
        <v>232713406</v>
      </c>
      <c r="H12" s="11">
        <f>414486062+129993</f>
        <v>414616055</v>
      </c>
      <c r="I12" s="11">
        <v>222964663</v>
      </c>
      <c r="J12" s="11">
        <v>257000302</v>
      </c>
      <c r="K12" s="11">
        <v>228802732</v>
      </c>
      <c r="L12" s="11"/>
      <c r="M12" s="11"/>
      <c r="N12" s="11"/>
    </row>
    <row r="13" spans="1:14" x14ac:dyDescent="0.2">
      <c r="A13" s="13" t="s">
        <v>23</v>
      </c>
      <c r="B13" s="11">
        <f t="shared" si="4"/>
        <v>27117805</v>
      </c>
      <c r="C13" s="11">
        <v>2931921</v>
      </c>
      <c r="D13" s="11">
        <v>1321990</v>
      </c>
      <c r="E13" s="11">
        <v>665524</v>
      </c>
      <c r="F13" s="11">
        <v>924809</v>
      </c>
      <c r="G13" s="11">
        <v>3800751</v>
      </c>
      <c r="H13" s="11">
        <f>2647120-2157567</f>
        <v>489553</v>
      </c>
      <c r="I13" s="11">
        <v>5606749</v>
      </c>
      <c r="J13" s="11">
        <v>10041099</v>
      </c>
      <c r="K13" s="11">
        <v>1335409</v>
      </c>
      <c r="L13" s="11"/>
      <c r="M13" s="11"/>
      <c r="N13" s="11"/>
    </row>
    <row r="14" spans="1:14" x14ac:dyDescent="0.2">
      <c r="A14" s="13" t="s">
        <v>24</v>
      </c>
      <c r="B14" s="11">
        <f t="shared" si="4"/>
        <v>12306044</v>
      </c>
      <c r="C14" s="11">
        <v>96553</v>
      </c>
      <c r="D14" s="11">
        <v>217730</v>
      </c>
      <c r="E14" s="11">
        <v>341361</v>
      </c>
      <c r="F14" s="11">
        <v>0</v>
      </c>
      <c r="G14" s="11">
        <v>2312266</v>
      </c>
      <c r="H14" s="11">
        <f>666452+2548975</f>
        <v>3215427</v>
      </c>
      <c r="I14" s="11">
        <v>1156815</v>
      </c>
      <c r="J14" s="11">
        <v>2720758</v>
      </c>
      <c r="K14" s="11">
        <v>2245134</v>
      </c>
      <c r="L14" s="11"/>
      <c r="M14" s="11"/>
      <c r="N14" s="11"/>
    </row>
    <row r="15" spans="1:14" x14ac:dyDescent="0.2">
      <c r="A15" s="14" t="s">
        <v>25</v>
      </c>
      <c r="B15" s="11">
        <f t="shared" si="4"/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">
      <c r="A16" s="14"/>
      <c r="B16" s="11">
        <f t="shared" si="4"/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4.25" customHeight="1" x14ac:dyDescent="0.2">
      <c r="A17" s="14" t="s">
        <v>26</v>
      </c>
      <c r="B17" s="11">
        <f t="shared" si="4"/>
        <v>156993495</v>
      </c>
      <c r="C17" s="11">
        <v>39485113</v>
      </c>
      <c r="D17" s="11">
        <v>0</v>
      </c>
      <c r="E17" s="11">
        <v>39884422</v>
      </c>
      <c r="F17" s="11">
        <v>9760840</v>
      </c>
      <c r="G17" s="11">
        <v>-21621178</v>
      </c>
      <c r="H17" s="11">
        <f>34579069+5634046</f>
        <v>40213115</v>
      </c>
      <c r="I17" s="11">
        <v>34287700</v>
      </c>
      <c r="J17" s="11">
        <v>40520495</v>
      </c>
      <c r="K17" s="11">
        <v>-25537012</v>
      </c>
      <c r="L17" s="11"/>
      <c r="M17" s="11"/>
      <c r="N17" s="11"/>
    </row>
    <row r="18" spans="1:14" ht="15" x14ac:dyDescent="0.25">
      <c r="A18" s="9" t="s">
        <v>27</v>
      </c>
      <c r="B18" s="15">
        <f>B3+B4-B10</f>
        <v>298977198</v>
      </c>
      <c r="C18" s="15">
        <f>C3+C4-C10</f>
        <v>321787300</v>
      </c>
      <c r="D18" s="15">
        <f>D3+D4-D10</f>
        <v>206386093</v>
      </c>
      <c r="E18" s="15">
        <f>E3+E4-E10</f>
        <v>338502393</v>
      </c>
      <c r="F18" s="15">
        <f>F3+F4-F10</f>
        <v>193933789</v>
      </c>
      <c r="G18" s="15">
        <f>G3+G4-G10</f>
        <v>546823295</v>
      </c>
      <c r="H18" s="15">
        <f>H3+H4-H10</f>
        <v>407191071</v>
      </c>
      <c r="I18" s="15">
        <f>I3+I4-I10</f>
        <v>407332163</v>
      </c>
      <c r="J18" s="15">
        <f>J3+J4-J10</f>
        <v>170823583</v>
      </c>
      <c r="K18" s="15">
        <f>K3+K4-K10</f>
        <v>313611244</v>
      </c>
      <c r="L18" s="15">
        <f>L3+L4-L10</f>
        <v>0</v>
      </c>
      <c r="M18" s="15">
        <f>M3+M4-M10</f>
        <v>0</v>
      </c>
      <c r="N18" s="15">
        <f>N3+N4-N10</f>
        <v>0</v>
      </c>
    </row>
    <row r="19" spans="1:14" ht="15" x14ac:dyDescent="0.25">
      <c r="A19" s="9" t="s">
        <v>28</v>
      </c>
      <c r="B19" s="15">
        <f>B4-B10</f>
        <v>-318822124</v>
      </c>
      <c r="C19" s="15">
        <f>C4-C10</f>
        <v>-296012022</v>
      </c>
      <c r="D19" s="15">
        <f>D4-D10</f>
        <v>-115401207</v>
      </c>
      <c r="E19" s="15">
        <f>E4-E10</f>
        <v>132116300</v>
      </c>
      <c r="F19" s="15">
        <f>F4-F10</f>
        <v>-144568604</v>
      </c>
      <c r="G19" s="15">
        <f>G4-G10</f>
        <v>352889506</v>
      </c>
      <c r="H19" s="15">
        <f>H4-H10</f>
        <v>-139632224</v>
      </c>
      <c r="I19" s="15">
        <f>I4-I10</f>
        <v>-5492954</v>
      </c>
      <c r="J19" s="15">
        <f>J4-J10</f>
        <v>-245508580</v>
      </c>
      <c r="K19" s="15">
        <f>K4-K10</f>
        <v>142787661</v>
      </c>
      <c r="L19" s="15">
        <f>L4-L10</f>
        <v>0</v>
      </c>
      <c r="M19" s="15">
        <f>M4-M10</f>
        <v>0</v>
      </c>
      <c r="N19" s="15">
        <f>N4-N10</f>
        <v>0</v>
      </c>
    </row>
    <row r="20" spans="1:14" x14ac:dyDescent="0.2">
      <c r="D20" s="6"/>
    </row>
    <row r="21" spans="1:14" x14ac:dyDescent="0.2">
      <c r="D21" s="6"/>
    </row>
    <row r="22" spans="1:14" s="6" customFormat="1" x14ac:dyDescent="0.2"/>
    <row r="23" spans="1:14" s="6" customFormat="1" x14ac:dyDescent="0.2">
      <c r="C23" s="16"/>
      <c r="D23" s="16"/>
      <c r="E23" s="16"/>
    </row>
    <row r="24" spans="1:14" s="6" customFormat="1" x14ac:dyDescent="0.2">
      <c r="C24" s="16"/>
      <c r="D24" s="16"/>
      <c r="E24" s="16"/>
    </row>
    <row r="25" spans="1:14" s="6" customFormat="1" x14ac:dyDescent="0.2">
      <c r="C25" s="16"/>
      <c r="D25" s="16"/>
      <c r="E25" s="16"/>
    </row>
    <row r="26" spans="1:14" s="6" customFormat="1" x14ac:dyDescent="0.2">
      <c r="C26" s="16"/>
      <c r="D26" s="16"/>
      <c r="E26" s="16"/>
    </row>
    <row r="27" spans="1:14" s="6" customFormat="1" x14ac:dyDescent="0.2">
      <c r="C27" s="17"/>
      <c r="D27" s="17"/>
      <c r="E27" s="17"/>
    </row>
    <row r="28" spans="1:14" s="6" customFormat="1" x14ac:dyDescent="0.2"/>
    <row r="29" spans="1:14" s="6" customFormat="1" x14ac:dyDescent="0.2"/>
    <row r="30" spans="1:14" s="6" customFormat="1" x14ac:dyDescent="0.2"/>
    <row r="31" spans="1:14" s="6" customFormat="1" x14ac:dyDescent="0.2"/>
    <row r="32" spans="1:14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real</vt:lpstr>
      <vt:lpstr>'flujo real'!Área_de_impresión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2018-03-22T19:49:44Z</dcterms:created>
  <dcterms:modified xsi:type="dcterms:W3CDTF">2018-10-08T22:12:37Z</dcterms:modified>
</cp:coreProperties>
</file>